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utaja\Documents\energia\SEC\koolikampaania\energiaklass\rouge kooli energiatarbimine\"/>
    </mc:Choice>
  </mc:AlternateContent>
  <xr:revisionPtr revIDLastSave="0" documentId="13_ncr:1_{2577DB3D-C5F6-4828-ADD6-CB82431BCD1E}" xr6:coauthVersionLast="40" xr6:coauthVersionMax="40" xr10:uidLastSave="{00000000-0000-0000-0000-000000000000}"/>
  <bookViews>
    <workbookView xWindow="0" yWindow="0" windowWidth="23040" windowHeight="9012" xr2:uid="{00000000-000D-0000-FFFF-FFFF00000000}"/>
  </bookViews>
  <sheets>
    <sheet name="Rõuge pamatskola" sheetId="1" r:id="rId1"/>
    <sheet name="Valmieras Viestura vidusskola" sheetId="3" r:id="rId2"/>
    <sheet name="Lizuma vidusskola" sheetId="4" r:id="rId3"/>
    <sheet name="Glika Aluksnes Valsts gimnazija" sheetId="5" r:id="rId4"/>
  </sheets>
  <definedNames>
    <definedName name="ChecklistTotal" localSheetId="3">SUM(Checklist345[Summa €])</definedName>
    <definedName name="ChecklistTotal" localSheetId="2">SUM(Checklist34[Summa €])</definedName>
    <definedName name="ChecklistTotal" localSheetId="1">SUM(Checklist3[Summa €])</definedName>
    <definedName name="ChecklistTotal">SUM(Checklist[Summa €])</definedName>
    <definedName name="ColumnTitle1" localSheetId="3">Checklist345[[#Headers],[Nimetus]]</definedName>
    <definedName name="ColumnTitle1" localSheetId="2">Checklist34[[#Headers],[Nimetus]]</definedName>
    <definedName name="ColumnTitle1" localSheetId="1">Checklist3[[#Headers],[Nimetus]]</definedName>
    <definedName name="ColumnTitle1">Checklist[[#Headers],[Nimetus]]</definedName>
    <definedName name="ColumnTitle2" localSheetId="3">#REF!</definedName>
    <definedName name="ColumnTitle2" localSheetId="2">#REF!</definedName>
    <definedName name="ColumnTitle2" localSheetId="1">#REF!</definedName>
    <definedName name="ColumnTitle2">#REF!</definedName>
    <definedName name="ColumnTitle3" localSheetId="3">#REF!</definedName>
    <definedName name="ColumnTitle3" localSheetId="2">#REF!</definedName>
    <definedName name="ColumnTitle3" localSheetId="1">#REF!</definedName>
    <definedName name="ColumnTitle3">#REF!</definedName>
    <definedName name="ColumnTitle4" localSheetId="3">#REF!</definedName>
    <definedName name="ColumnTitle4">#REF!</definedName>
    <definedName name="_xlnm.Print_Titles" localSheetId="3">'Glika Aluksnes Valsts gimnazija'!$8:$8</definedName>
    <definedName name="_xlnm.Print_Titles" localSheetId="2">'Lizuma vidusskola'!$8:$8</definedName>
    <definedName name="_xlnm.Print_Titles" localSheetId="0">'Rõuge pamatskola'!$8:$8</definedName>
    <definedName name="_xlnm.Print_Titles" localSheetId="1">'Valmieras Viestura vidusskola'!$8:$8</definedName>
    <definedName name="RowTitleRegion1..C7" localSheetId="3">'Glika Aluksnes Valsts gimnazija'!$B$4</definedName>
    <definedName name="RowTitleRegion1..C7" localSheetId="2">'Lizuma vidusskola'!$B$4</definedName>
    <definedName name="RowTitleRegion1..C7" localSheetId="1">'Valmieras Viestura vidusskola'!$B$4</definedName>
    <definedName name="RowTitleRegion1..C7">'Rõuge pamatskola'!$B$4</definedName>
    <definedName name="SchoolYear">YEAR(TODAY())&amp;" - "&amp;YEAR(TODAY())+1</definedName>
    <definedName name="SumItemsBought" localSheetId="3">COUNTIF(#REF!,"&gt;0")</definedName>
    <definedName name="SumItemsBought" localSheetId="2">COUNTIF(#REF!,"&gt;0")</definedName>
    <definedName name="SumItemsBought" localSheetId="1">COUNTIF(#REF!,"&gt;0")</definedName>
    <definedName name="SumItemsBought">COUNTIF(#REF!,"&gt;0")</definedName>
    <definedName name="SumItemsToBuy" localSheetId="3">COUNTIF(#REF!,"&gt;0")</definedName>
    <definedName name="SumItemsToBuy" localSheetId="2">COUNTIF(#REF!,"&gt;0")</definedName>
    <definedName name="SumItemsToBuy" localSheetId="1">COUNTIF(#REF!,"&gt;0")</definedName>
    <definedName name="SumItemsToBuy">COUNTIF(#REF!,"&gt;0")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5" l="1"/>
  <c r="H13" i="5"/>
  <c r="H14" i="5"/>
  <c r="C6" i="5" s="1"/>
  <c r="C5" i="5"/>
  <c r="H15" i="5"/>
  <c r="H11" i="5"/>
  <c r="H9" i="5"/>
  <c r="H9" i="4"/>
  <c r="H10" i="4"/>
  <c r="H11" i="4"/>
  <c r="H12" i="4"/>
  <c r="H9" i="3"/>
  <c r="H10" i="3"/>
  <c r="H24" i="3"/>
  <c r="C6" i="4" l="1"/>
  <c r="C5" i="4"/>
  <c r="H24" i="5" l="1"/>
  <c r="F24" i="5"/>
  <c r="F15" i="5"/>
  <c r="F14" i="5"/>
  <c r="F13" i="5"/>
  <c r="F12" i="5"/>
  <c r="F11" i="5"/>
  <c r="H10" i="5"/>
  <c r="F10" i="5"/>
  <c r="C4" i="5" l="1"/>
  <c r="F12" i="4"/>
  <c r="F11" i="4"/>
  <c r="F10" i="4"/>
  <c r="F24" i="3"/>
  <c r="F10" i="3"/>
  <c r="C4" i="4" l="1"/>
  <c r="C4" i="3"/>
  <c r="F22" i="1"/>
  <c r="H9" i="1"/>
  <c r="H10" i="1"/>
  <c r="H22" i="1"/>
  <c r="C4" i="1" l="1"/>
</calcChain>
</file>

<file path=xl/sharedStrings.xml><?xml version="1.0" encoding="utf-8"?>
<sst xmlns="http://schemas.openxmlformats.org/spreadsheetml/2006/main" count="99" uniqueCount="45">
  <si>
    <t>Nimetus</t>
  </si>
  <si>
    <t>Hind</t>
  </si>
  <si>
    <t>Summa €</t>
  </si>
  <si>
    <t>924</t>
  </si>
  <si>
    <t>1530</t>
  </si>
  <si>
    <r>
      <t xml:space="preserve">SEC </t>
    </r>
    <r>
      <rPr>
        <b/>
        <sz val="26"/>
        <color theme="1"/>
        <rFont val="Kautiva Pro"/>
        <family val="3"/>
      </rPr>
      <t>enerģijas iekārtas skolās</t>
    </r>
  </si>
  <si>
    <t>SEC enerģijas iekārtas skolās</t>
  </si>
  <si>
    <t>Kopsavilkums</t>
  </si>
  <si>
    <t>Budžets</t>
  </si>
  <si>
    <t>Enerģijas taupīšana</t>
  </si>
  <si>
    <t>CO2 emisiju samazināšana</t>
  </si>
  <si>
    <r>
      <t>CO</t>
    </r>
    <r>
      <rPr>
        <b/>
        <vertAlign val="subscript"/>
        <sz val="12"/>
        <color theme="3"/>
        <rFont val="Corbel"/>
        <family val="2"/>
        <charset val="186"/>
        <scheme val="minor"/>
      </rPr>
      <t>2</t>
    </r>
    <r>
      <rPr>
        <b/>
        <sz val="12"/>
        <color theme="3"/>
        <rFont val="Corbel"/>
        <family val="2"/>
        <charset val="186"/>
        <scheme val="minor"/>
      </rPr>
      <t xml:space="preserve"> emisiju samazināšana</t>
    </r>
  </si>
  <si>
    <t>Valmieras Viestura vidusskola</t>
  </si>
  <si>
    <t>Lizuma vidusskola</t>
  </si>
  <si>
    <t>E.Glika Alūksnes Valsts ģimnāzijā</t>
  </si>
  <si>
    <t>Rõuge pamatskola</t>
  </si>
  <si>
    <t>Laika stacijas Davis Vantage</t>
  </si>
  <si>
    <t>Kustības sensors iedegas 15W LED</t>
  </si>
  <si>
    <t>2-sistēmas tualetes sistēma</t>
  </si>
  <si>
    <t>WC izplūdes vārsti 3/6 DUO</t>
  </si>
  <si>
    <t>Dušas maisītāji</t>
  </si>
  <si>
    <t>CO2 emisiju samazināšana kg</t>
  </si>
  <si>
    <t>Enerģijas taupīšana kWh</t>
  </si>
  <si>
    <t>Cena</t>
  </si>
  <si>
    <t>Vienība</t>
  </si>
  <si>
    <t>Kategorija</t>
  </si>
  <si>
    <t>Siltums</t>
  </si>
  <si>
    <t>elektrība</t>
  </si>
  <si>
    <t>ūdens</t>
  </si>
  <si>
    <t>t/gads</t>
  </si>
  <si>
    <t>MWh/gads</t>
  </si>
  <si>
    <t>litrs ūdens</t>
  </si>
  <si>
    <t>LED apgaismojums 23W</t>
  </si>
  <si>
    <t>LED apgaismojums 40W</t>
  </si>
  <si>
    <t>LED apgaismojums 18W</t>
  </si>
  <si>
    <t>LED apgaismojums 10W</t>
  </si>
  <si>
    <t>LED apgaismojums 8W</t>
  </si>
  <si>
    <t>LED apgaismojums 6W</t>
  </si>
  <si>
    <t>18W LED paneļi</t>
  </si>
  <si>
    <t>Aeration agents</t>
  </si>
  <si>
    <t>Ledusskapis 250 kW gads</t>
  </si>
  <si>
    <t>Indukcijas spole 11,7 kW</t>
  </si>
  <si>
    <t>Keramikas virtuves jaucējkrāns 11kW</t>
  </si>
  <si>
    <t>Iztvaicētājs 0,9 kW</t>
  </si>
  <si>
    <t>Šujmašīnas (nepieciešamība 1 kW mēnesī)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</si>
</sst>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#,##0\ &quot;€&quot;"/>
    <numFmt numFmtId="167" formatCode="0.0"/>
  </numFmts>
  <fonts count="28" x14ac:knownFonts="1">
    <font>
      <sz val="11"/>
      <color theme="3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2"/>
      <color theme="3"/>
      <name val="Corbel"/>
      <family val="2"/>
      <scheme val="minor"/>
    </font>
    <font>
      <sz val="20"/>
      <color theme="1"/>
      <name val="Impact"/>
      <family val="2"/>
      <scheme val="major"/>
    </font>
    <font>
      <sz val="11"/>
      <color theme="3"/>
      <name val="Corbel"/>
      <family val="2"/>
      <scheme val="minor"/>
    </font>
    <font>
      <sz val="11"/>
      <color theme="0"/>
      <name val="Corbel"/>
      <family val="2"/>
      <scheme val="minor"/>
    </font>
    <font>
      <sz val="32"/>
      <color theme="1"/>
      <name val="Impact"/>
      <family val="2"/>
      <scheme val="major"/>
    </font>
    <font>
      <sz val="12"/>
      <color theme="1"/>
      <name val="Corbel"/>
      <family val="2"/>
      <scheme val="minor"/>
    </font>
    <font>
      <sz val="11"/>
      <name val="Corbel"/>
      <family val="2"/>
      <scheme val="minor"/>
    </font>
    <font>
      <sz val="32"/>
      <color theme="2" tint="-0.499984740745262"/>
      <name val="Impact"/>
      <family val="2"/>
      <scheme val="major"/>
    </font>
    <font>
      <b/>
      <sz val="18"/>
      <color theme="2" tint="-0.499984740745262"/>
      <name val="Corbel"/>
      <family val="2"/>
      <scheme val="minor"/>
    </font>
    <font>
      <b/>
      <sz val="12"/>
      <color theme="3"/>
      <name val="Corbel"/>
      <family val="2"/>
      <charset val="186"/>
      <scheme val="minor"/>
    </font>
    <font>
      <b/>
      <vertAlign val="subscript"/>
      <sz val="12"/>
      <color theme="3"/>
      <name val="Corbel"/>
      <family val="2"/>
      <charset val="186"/>
      <scheme val="minor"/>
    </font>
    <font>
      <b/>
      <sz val="20"/>
      <color theme="1"/>
      <name val="Kautiva Pro"/>
      <family val="3"/>
    </font>
    <font>
      <sz val="10"/>
      <color theme="1"/>
      <name val="Kautiva Pro"/>
      <family val="3"/>
    </font>
    <font>
      <sz val="11"/>
      <color theme="3"/>
      <name val="Kautiva Pro"/>
      <family val="3"/>
    </font>
    <font>
      <b/>
      <sz val="32"/>
      <color theme="1"/>
      <name val="Kautiva Pro"/>
      <family val="3"/>
    </font>
    <font>
      <b/>
      <sz val="12"/>
      <color theme="3"/>
      <name val="Kautiva Pro"/>
      <family val="3"/>
    </font>
    <font>
      <b/>
      <sz val="18"/>
      <name val="Kautiva Pro"/>
      <family val="3"/>
    </font>
    <font>
      <sz val="11"/>
      <color theme="3"/>
      <name val="Calibri"/>
      <family val="2"/>
      <charset val="186"/>
    </font>
    <font>
      <sz val="8"/>
      <color theme="3"/>
      <name val="Kautiva Pro"/>
      <family val="3"/>
    </font>
    <font>
      <sz val="8"/>
      <color theme="3"/>
      <name val="Calibri"/>
      <family val="2"/>
      <charset val="186"/>
    </font>
    <font>
      <b/>
      <sz val="11"/>
      <color theme="3"/>
      <name val="Corbel"/>
      <family val="2"/>
      <charset val="186"/>
      <scheme val="minor"/>
    </font>
    <font>
      <b/>
      <sz val="26"/>
      <color theme="1"/>
      <name val="Kautiva Pro"/>
      <family val="3"/>
    </font>
    <font>
      <sz val="9"/>
      <color theme="1"/>
      <name val="Kautiva Pro"/>
      <family val="3"/>
    </font>
    <font>
      <b/>
      <sz val="10"/>
      <color theme="3"/>
      <name val="Kautiva Pro"/>
      <family val="3"/>
    </font>
    <font>
      <b/>
      <sz val="10"/>
      <color theme="3"/>
      <name val="Corbe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theme="0" tint="-0.14993743705557422"/>
      </patternFill>
    </fill>
  </fills>
  <borders count="4">
    <border>
      <left/>
      <right/>
      <top/>
      <bottom/>
      <diagonal/>
    </border>
    <border>
      <left/>
      <right/>
      <top style="thick">
        <color theme="2" tint="-0.499984740745262"/>
      </top>
      <bottom/>
      <diagonal/>
    </border>
    <border>
      <left/>
      <right/>
      <top/>
      <bottom style="thick">
        <color theme="2" tint="-0.499984740745262"/>
      </bottom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</borders>
  <cellStyleXfs count="19">
    <xf numFmtId="0" fontId="0" fillId="2" borderId="0">
      <alignment vertical="center" wrapText="1"/>
    </xf>
    <xf numFmtId="0" fontId="4" fillId="0" borderId="0" applyNumberFormat="0" applyFill="0" applyProtection="0">
      <alignment horizontal="left" vertical="center"/>
    </xf>
    <xf numFmtId="0" fontId="8" fillId="0" borderId="0" applyNumberFormat="0" applyFill="0" applyBorder="0" applyProtection="0">
      <alignment horizontal="left" wrapText="1"/>
    </xf>
    <xf numFmtId="165" fontId="2" fillId="0" borderId="0" applyFont="0" applyFill="0" applyBorder="0" applyProtection="0">
      <alignment vertical="center"/>
    </xf>
    <xf numFmtId="9" fontId="6" fillId="0" borderId="0" applyFill="0" applyBorder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6" fillId="0" borderId="0" applyNumberFormat="0" applyFill="0" applyBorder="0" applyAlignment="0">
      <alignment vertical="center"/>
    </xf>
    <xf numFmtId="0" fontId="3" fillId="0" borderId="1" applyNumberFormat="0" applyFill="0" applyProtection="0">
      <alignment horizontal="right" vertical="center"/>
    </xf>
    <xf numFmtId="0" fontId="11" fillId="0" borderId="0" applyNumberFormat="0" applyFill="0" applyBorder="0" applyProtection="0">
      <alignment horizontal="left"/>
    </xf>
    <xf numFmtId="164" fontId="3" fillId="0" borderId="1" applyFill="0" applyAlignment="0" applyProtection="0"/>
    <xf numFmtId="37" fontId="5" fillId="0" borderId="0" applyFont="0" applyFill="0" applyBorder="0" applyProtection="0">
      <alignment horizontal="left" vertical="center" indent="1"/>
    </xf>
    <xf numFmtId="164" fontId="5" fillId="0" borderId="0" applyFont="0" applyFill="0" applyBorder="0" applyProtection="0">
      <alignment horizontal="right" vertical="center"/>
    </xf>
    <xf numFmtId="0" fontId="5" fillId="2" borderId="0" applyNumberFormat="0" applyFont="0" applyFill="0" applyBorder="0">
      <alignment horizontal="center" vertical="center"/>
    </xf>
    <xf numFmtId="0" fontId="5" fillId="2" borderId="0" applyNumberFormat="0" applyFont="0" applyFill="0" applyBorder="0">
      <alignment horizontal="right" vertical="center"/>
    </xf>
    <xf numFmtId="0" fontId="9" fillId="2" borderId="0" applyNumberFormat="0" applyFill="0" applyBorder="0" applyAlignment="0" applyProtection="0">
      <alignment vertical="center" wrapText="1"/>
    </xf>
    <xf numFmtId="0" fontId="9" fillId="2" borderId="0" applyNumberFormat="0" applyFill="0" applyBorder="0" applyAlignment="0" applyProtection="0">
      <alignment vertical="center" wrapText="1"/>
    </xf>
    <xf numFmtId="0" fontId="1" fillId="3" borderId="0" applyNumberFormat="0" applyBorder="0" applyAlignment="0" applyProtection="0"/>
    <xf numFmtId="0" fontId="10" fillId="0" borderId="0">
      <alignment vertical="center"/>
    </xf>
    <xf numFmtId="0" fontId="5" fillId="0" borderId="0" applyNumberFormat="0" applyFill="0" applyBorder="0" applyProtection="0">
      <alignment vertical="center"/>
    </xf>
  </cellStyleXfs>
  <cellXfs count="36">
    <xf numFmtId="0" fontId="0" fillId="2" borderId="0" xfId="0">
      <alignment vertical="center" wrapText="1"/>
    </xf>
    <xf numFmtId="0" fontId="0" fillId="2" borderId="0" xfId="0">
      <alignment vertical="center" wrapText="1"/>
    </xf>
    <xf numFmtId="0" fontId="0" fillId="2" borderId="0" xfId="0">
      <alignment vertical="center" wrapText="1"/>
    </xf>
    <xf numFmtId="0" fontId="1" fillId="3" borderId="0" xfId="16" applyAlignment="1">
      <alignment vertical="center" wrapText="1"/>
    </xf>
    <xf numFmtId="0" fontId="10" fillId="0" borderId="0" xfId="17">
      <alignment vertical="center"/>
    </xf>
    <xf numFmtId="0" fontId="1" fillId="3" borderId="0" xfId="16" applyAlignment="1">
      <alignment vertical="center"/>
    </xf>
    <xf numFmtId="166" fontId="0" fillId="2" borderId="0" xfId="0" applyNumberFormat="1">
      <alignment vertical="center" wrapText="1"/>
    </xf>
    <xf numFmtId="166" fontId="1" fillId="3" borderId="0" xfId="16" applyNumberFormat="1" applyAlignment="1">
      <alignment vertical="center" wrapText="1"/>
    </xf>
    <xf numFmtId="0" fontId="12" fillId="2" borderId="0" xfId="13" applyFont="1">
      <alignment horizontal="right" vertical="center"/>
    </xf>
    <xf numFmtId="0" fontId="15" fillId="2" borderId="0" xfId="2" applyFont="1" applyFill="1" applyBorder="1">
      <alignment horizontal="left" wrapText="1"/>
    </xf>
    <xf numFmtId="166" fontId="15" fillId="2" borderId="0" xfId="2" applyNumberFormat="1" applyFont="1" applyFill="1" applyBorder="1">
      <alignment horizontal="left" wrapText="1"/>
    </xf>
    <xf numFmtId="166" fontId="15" fillId="0" borderId="2" xfId="2" applyNumberFormat="1" applyFont="1" applyFill="1" applyBorder="1">
      <alignment horizontal="left" wrapText="1"/>
    </xf>
    <xf numFmtId="0" fontId="16" fillId="2" borderId="0" xfId="0" applyFont="1" applyFill="1" applyBorder="1">
      <alignment vertical="center" wrapText="1"/>
    </xf>
    <xf numFmtId="37" fontId="16" fillId="2" borderId="0" xfId="10" applyFont="1" applyFill="1" applyBorder="1">
      <alignment horizontal="left" vertical="center" indent="1"/>
    </xf>
    <xf numFmtId="166" fontId="16" fillId="2" borderId="0" xfId="3" applyNumberFormat="1" applyFont="1" applyFill="1" applyBorder="1">
      <alignment vertical="center"/>
    </xf>
    <xf numFmtId="1" fontId="16" fillId="4" borderId="3" xfId="3" applyNumberFormat="1" applyFont="1" applyFill="1" applyBorder="1" applyAlignment="1">
      <alignment vertical="center"/>
    </xf>
    <xf numFmtId="1" fontId="16" fillId="2" borderId="3" xfId="3" applyNumberFormat="1" applyFont="1" applyFill="1" applyBorder="1" applyAlignment="1">
      <alignment vertical="center"/>
    </xf>
    <xf numFmtId="0" fontId="17" fillId="2" borderId="0" xfId="5" applyFont="1" applyFill="1">
      <alignment vertical="center"/>
    </xf>
    <xf numFmtId="166" fontId="18" fillId="2" borderId="0" xfId="11" applyNumberFormat="1" applyFont="1" applyFill="1">
      <alignment horizontal="right" vertical="center"/>
    </xf>
    <xf numFmtId="1" fontId="18" fillId="2" borderId="0" xfId="11" applyNumberFormat="1" applyFont="1" applyFill="1">
      <alignment horizontal="right" vertical="center"/>
    </xf>
    <xf numFmtId="0" fontId="18" fillId="2" borderId="0" xfId="0" applyFont="1">
      <alignment vertical="center" wrapText="1"/>
    </xf>
    <xf numFmtId="0" fontId="19" fillId="2" borderId="0" xfId="8" applyFont="1" applyFill="1">
      <alignment horizontal="left"/>
    </xf>
    <xf numFmtId="0" fontId="20" fillId="2" borderId="0" xfId="0" applyFont="1">
      <alignment vertical="center" wrapText="1"/>
    </xf>
    <xf numFmtId="1" fontId="16" fillId="4" borderId="3" xfId="3" quotePrefix="1" applyNumberFormat="1" applyFont="1" applyFill="1" applyBorder="1" applyAlignment="1">
      <alignment horizontal="right" vertical="center"/>
    </xf>
    <xf numFmtId="1" fontId="16" fillId="2" borderId="3" xfId="3" quotePrefix="1" applyNumberFormat="1" applyFont="1" applyFill="1" applyBorder="1" applyAlignment="1">
      <alignment horizontal="right" vertical="center"/>
    </xf>
    <xf numFmtId="0" fontId="21" fillId="2" borderId="0" xfId="0" applyFont="1" applyFill="1" applyBorder="1">
      <alignment vertical="center" wrapText="1"/>
    </xf>
    <xf numFmtId="0" fontId="16" fillId="2" borderId="0" xfId="0" applyFont="1">
      <alignment vertical="center" wrapText="1"/>
    </xf>
    <xf numFmtId="0" fontId="22" fillId="2" borderId="0" xfId="0" applyFont="1">
      <alignment vertical="center" wrapText="1"/>
    </xf>
    <xf numFmtId="167" fontId="18" fillId="2" borderId="0" xfId="11" applyNumberFormat="1" applyFont="1" applyFill="1">
      <alignment horizontal="right" vertical="center"/>
    </xf>
    <xf numFmtId="2" fontId="18" fillId="2" borderId="0" xfId="11" applyNumberFormat="1" applyFont="1" applyFill="1">
      <alignment horizontal="right" vertical="center"/>
    </xf>
    <xf numFmtId="0" fontId="23" fillId="2" borderId="0" xfId="0" applyFont="1">
      <alignment vertical="center" wrapText="1"/>
    </xf>
    <xf numFmtId="0" fontId="14" fillId="2" borderId="0" xfId="1" applyFont="1" applyFill="1">
      <alignment horizontal="left" vertical="center"/>
    </xf>
    <xf numFmtId="9" fontId="6" fillId="2" borderId="0" xfId="4" applyFill="1">
      <alignment horizontal="left" vertical="center"/>
    </xf>
    <xf numFmtId="166" fontId="25" fillId="0" borderId="2" xfId="2" applyNumberFormat="1" applyFont="1" applyFill="1" applyBorder="1">
      <alignment horizontal="left" wrapText="1"/>
    </xf>
    <xf numFmtId="0" fontId="26" fillId="2" borderId="0" xfId="0" applyFont="1">
      <alignment vertical="center" wrapText="1"/>
    </xf>
    <xf numFmtId="0" fontId="27" fillId="2" borderId="0" xfId="0" applyFont="1">
      <alignment vertical="center" wrapText="1"/>
    </xf>
  </cellXfs>
  <cellStyles count="19">
    <cellStyle name="20% - Accent4" xfId="16" builtinId="42"/>
    <cellStyle name="Budget labels" xfId="13" xr:uid="{00000000-0005-0000-0000-000001000000}"/>
    <cellStyle name="Comma" xfId="10" builtinId="3" customBuiltin="1"/>
    <cellStyle name="Currency" xfId="3" builtinId="4" customBuiltin="1"/>
    <cellStyle name="Currency [0]" xfId="11" builtinId="7" customBuiltin="1"/>
    <cellStyle name="Done" xfId="12" xr:uid="{00000000-0005-0000-0000-000002000000}"/>
    <cellStyle name="Explanatory Text" xfId="18" builtinId="53" customBuiltin="1"/>
    <cellStyle name="Followed Hyperlink" xfId="15" builtinId="9" customBuiltin="1"/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Hyperlink" xfId="14" builtinId="8" customBuiltin="1"/>
    <cellStyle name="Normal" xfId="0" builtinId="0" customBuiltin="1"/>
    <cellStyle name="Percent" xfId="4" builtinId="5" customBuiltin="1"/>
    <cellStyle name="zHide text" xfId="6" xr:uid="{00000000-0005-0000-0000-00000F000000}"/>
    <cellStyle name="Title" xfId="5" builtinId="15" customBuiltin="1"/>
    <cellStyle name="Title 2" xfId="17" xr:uid="{00000000-0005-0000-0000-000010000000}"/>
    <cellStyle name="Total" xfId="9" builtinId="25" customBuiltin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color theme="4" tint="-0.24994659260841701"/>
      </font>
      <border>
        <bottom style="thin">
          <color theme="4"/>
        </bottom>
        <vertical/>
        <horizontal/>
      </border>
    </dxf>
    <dxf>
      <font>
        <color theme="4" tint="-0.2499465926084170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</font>
      <fill>
        <patternFill patternType="solid">
          <fgColor theme="0" tint="-0.14993743705557422"/>
          <bgColor theme="0" tint="-4.9989318521683403E-2"/>
        </patternFill>
      </fill>
    </dxf>
    <dxf>
      <font>
        <b/>
        <i val="0"/>
      </font>
      <fill>
        <patternFill patternType="none">
          <bgColor auto="1"/>
        </patternFill>
      </fill>
      <border>
        <top/>
        <bottom style="thick">
          <color theme="2" tint="-0.499984740745262"/>
        </bottom>
      </border>
    </dxf>
    <dxf>
      <font>
        <b val="0"/>
        <i val="0"/>
        <color theme="1"/>
      </font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  <vertical/>
        <horizontal style="dotted">
          <color theme="2" tint="-0.499984740745262"/>
        </horizontal>
      </border>
    </dxf>
  </dxfs>
  <tableStyles count="2" defaultTableStyle="College Checklist" defaultPivotStyle="PivotStyleLight16">
    <tableStyle name="College Checklist" pivot="0" count="3" xr9:uid="{00000000-0011-0000-FFFF-FFFF00000000}">
      <tableStyleElement type="wholeTable" dxfId="40"/>
      <tableStyleElement type="headerRow" dxfId="39"/>
      <tableStyleElement type="firstRowStripe" dxfId="38"/>
    </tableStyle>
    <tableStyle name="Shopping List" pivot="0" table="0" count="10" xr9:uid="{00000000-0011-0000-FFFF-FFFF01000000}">
      <tableStyleElement type="wholeTable" dxfId="37"/>
      <tableStyleElement type="headerRow" dxfId="3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hopping List">
        <x14:slicerStyle name="Shopping Lis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82D09F-4E31-4E69-8723-F21C2E1F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42" y="767081"/>
          <a:ext cx="7575175" cy="2663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686DF-A5EC-46AF-AAB2-ACA7F876E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339B9-B58B-4B32-82AF-06C9A1733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A503E-04D6-4748-B7A0-682520A0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" displayName="Checklist" ref="B8:H22" totalsRowShown="0" headerRowDxfId="35" dataDxfId="34">
  <autoFilter ref="B8:H22" xr:uid="{00000000-0009-0000-0100-000001000000}"/>
  <tableColumns count="7">
    <tableColumn id="4" xr3:uid="{00000000-0010-0000-0000-000004000000}" name="Nimetus" dataDxfId="33"/>
    <tableColumn id="3" xr3:uid="{00000000-0010-0000-0000-000003000000}" name="Kategorija" dataDxfId="32"/>
    <tableColumn id="2" xr3:uid="{00000000-0010-0000-0000-000002000000}" name="Vienība" dataDxfId="31"/>
    <tableColumn id="6" xr3:uid="{00000000-0010-0000-0000-000006000000}" name="Cena" dataDxfId="30"/>
    <tableColumn id="8" xr3:uid="{00000000-0010-0000-0000-000008000000}" name="Summa €" dataDxfId="29">
      <calculatedColumnFormula>Checklist[[#This Row],[Vienība]]*Checklist[[#This Row],[Cena]]</calculatedColumnFormula>
    </tableColumn>
    <tableColumn id="7" xr3:uid="{00000000-0010-0000-0000-000007000000}" name="Enerģijas taupīšana kWh" dataDxfId="28"/>
    <tableColumn id="9" xr3:uid="{00000000-0010-0000-0000-000009000000}" name="CO2 emisiju samazināšana kg" dataDxfId="27">
      <calculatedColumnFormula>Checklist[[#This Row],[Enerģijas taupīšana kWh]]*0.91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hecklist3" displayName="Checklist3" ref="B8:H24" totalsRowShown="0" headerRowDxfId="26" dataDxfId="25">
  <autoFilter ref="B8:H24" xr:uid="{00000000-0009-0000-0100-000002000000}"/>
  <tableColumns count="7">
    <tableColumn id="4" xr3:uid="{00000000-0010-0000-0100-000004000000}" name="Nimetus" dataDxfId="24"/>
    <tableColumn id="3" xr3:uid="{00000000-0010-0000-0100-000003000000}" name="Kategorija" dataDxfId="23"/>
    <tableColumn id="2" xr3:uid="{00000000-0010-0000-0100-000002000000}" name="Vienība" dataDxfId="22"/>
    <tableColumn id="6" xr3:uid="{00000000-0010-0000-0100-000006000000}" name="Cena" dataDxfId="21"/>
    <tableColumn id="8" xr3:uid="{00000000-0010-0000-0100-000008000000}" name="Summa €" dataDxfId="20">
      <calculatedColumnFormula>Checklist3[[#This Row],[Vienība]]*Checklist3[[#This Row],[Cena]]</calculatedColumnFormula>
    </tableColumn>
    <tableColumn id="7" xr3:uid="{00000000-0010-0000-0100-000007000000}" name="Enerģijas taupīšana kWh" dataDxfId="19"/>
    <tableColumn id="9" xr3:uid="{00000000-0010-0000-0100-000009000000}" name="CO2 emisiju samazināšana kg" dataDxfId="18">
      <calculatedColumnFormula>Checklist3[[#This Row],[Enerģijas taupīšana kWh]]*0.11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hecklist34" displayName="Checklist34" ref="B8:H18" totalsRowShown="0" headerRowDxfId="17" dataDxfId="16">
  <autoFilter ref="B8:H18" xr:uid="{00000000-0009-0000-0100-000003000000}"/>
  <tableColumns count="7">
    <tableColumn id="4" xr3:uid="{00000000-0010-0000-0200-000004000000}" name="Nimetus" dataDxfId="15"/>
    <tableColumn id="3" xr3:uid="{00000000-0010-0000-0200-000003000000}" name="Kategorija" dataDxfId="14"/>
    <tableColumn id="2" xr3:uid="{00000000-0010-0000-0200-000002000000}" name="Vienība" dataDxfId="13"/>
    <tableColumn id="6" xr3:uid="{00000000-0010-0000-0200-000006000000}" name="Cena" dataDxfId="12"/>
    <tableColumn id="8" xr3:uid="{00000000-0010-0000-0200-000008000000}" name="Summa €" dataDxfId="11">
      <calculatedColumnFormula>Checklist34[[#This Row],[Vienība]]*Checklist34[[#This Row],[Cena]]</calculatedColumnFormula>
    </tableColumn>
    <tableColumn id="7" xr3:uid="{00000000-0010-0000-0200-000007000000}" name="Enerģijas taupīšana kWh" dataDxfId="10"/>
    <tableColumn id="9" xr3:uid="{00000000-0010-0000-0200-000009000000}" name="CO2 emisiju samazināšana kg" dataDxfId="9">
      <calculatedColumnFormula>Checklist34[[#This Row],[Enerģijas taupīšana kWh]]*0.11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hecklist345" displayName="Checklist345" ref="B8:H24" totalsRowShown="0" headerRowDxfId="8" dataDxfId="7">
  <autoFilter ref="B8:H24" xr:uid="{00000000-0009-0000-0100-000004000000}"/>
  <tableColumns count="7">
    <tableColumn id="4" xr3:uid="{00000000-0010-0000-0300-000004000000}" name="Nimetus" dataDxfId="6"/>
    <tableColumn id="3" xr3:uid="{00000000-0010-0000-0300-000003000000}" name="Kategorija" dataDxfId="5"/>
    <tableColumn id="2" xr3:uid="{00000000-0010-0000-0300-000002000000}" name="Cena" dataDxfId="4"/>
    <tableColumn id="6" xr3:uid="{00000000-0010-0000-0300-000006000000}" name="Hind" dataDxfId="3"/>
    <tableColumn id="8" xr3:uid="{00000000-0010-0000-0300-000008000000}" name="Summa €" dataDxfId="2">
      <calculatedColumnFormula>Checklist345[[#This Row],[Cena]]*Checklist345[[#This Row],[Hind]]</calculatedColumnFormula>
    </tableColumn>
    <tableColumn id="7" xr3:uid="{00000000-0010-0000-0300-000007000000}" name="Enerģijas taupīšana kWh" dataDxfId="1"/>
    <tableColumn id="9" xr3:uid="{00000000-0010-0000-0300-000009000000}" name="CO2 emisiju samazināšana kg" dataDxfId="0">
      <calculatedColumnFormula>Checklist345[[#This Row],[Enerģijas taupīšana kWh]]*0.91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ollege Move Checklist">
      <a:dk1>
        <a:srgbClr val="000000"/>
      </a:dk1>
      <a:lt1>
        <a:srgbClr val="FFFFFF"/>
      </a:lt1>
      <a:dk2>
        <a:srgbClr val="3A0F0D"/>
      </a:dk2>
      <a:lt2>
        <a:srgbClr val="FCF7F3"/>
      </a:lt2>
      <a:accent1>
        <a:srgbClr val="E73D36"/>
      </a:accent1>
      <a:accent2>
        <a:srgbClr val="A7B73E"/>
      </a:accent2>
      <a:accent3>
        <a:srgbClr val="FA9E21"/>
      </a:accent3>
      <a:accent4>
        <a:srgbClr val="42ADBA"/>
      </a:accent4>
      <a:accent5>
        <a:srgbClr val="F7D93B"/>
      </a:accent5>
      <a:accent6>
        <a:srgbClr val="8C405E"/>
      </a:accent6>
      <a:hlink>
        <a:srgbClr val="42ADBA"/>
      </a:hlink>
      <a:folHlink>
        <a:srgbClr val="9E6B9C"/>
      </a:folHlink>
    </a:clrScheme>
    <a:fontScheme name="College Move Checklist">
      <a:majorFont>
        <a:latin typeface="Impac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249977111117893"/>
    <pageSetUpPr autoPageBreaks="0" fitToPage="1"/>
  </sheetPr>
  <dimension ref="B1:H22"/>
  <sheetViews>
    <sheetView showGridLines="0" tabSelected="1" view="pageLayout" topLeftCell="B4" zoomScaleNormal="100" workbookViewId="0">
      <selection activeCell="D16" sqref="D16"/>
    </sheetView>
  </sheetViews>
  <sheetFormatPr defaultRowHeight="30" customHeight="1" x14ac:dyDescent="0.3"/>
  <cols>
    <col min="1" max="1" width="2.5546875" customWidth="1"/>
    <col min="2" max="2" width="43" customWidth="1"/>
    <col min="3" max="3" width="14.44140625" customWidth="1"/>
    <col min="4" max="4" width="9.88671875" customWidth="1"/>
    <col min="5" max="5" width="9.77734375" style="6" customWidth="1"/>
    <col min="6" max="6" width="10.88671875" style="6" customWidth="1"/>
    <col min="7" max="7" width="11.77734375" customWidth="1"/>
    <col min="8" max="8" width="10.77734375" customWidth="1"/>
  </cols>
  <sheetData>
    <row r="1" spans="2:8" ht="60" customHeight="1" x14ac:dyDescent="0.3">
      <c r="B1" s="17" t="s">
        <v>6</v>
      </c>
      <c r="C1" s="4"/>
    </row>
    <row r="2" spans="2:8" s="1" customFormat="1" ht="211.05" customHeight="1" x14ac:dyDescent="0.3">
      <c r="B2" s="3"/>
      <c r="C2" s="5"/>
      <c r="D2" s="3"/>
      <c r="E2" s="7"/>
      <c r="F2" s="7"/>
    </row>
    <row r="3" spans="2:8" ht="30" customHeight="1" x14ac:dyDescent="0.3">
      <c r="B3" s="31" t="s">
        <v>7</v>
      </c>
      <c r="C3" s="31"/>
    </row>
    <row r="4" spans="2:8" ht="21.75" customHeight="1" x14ac:dyDescent="0.3">
      <c r="B4" s="8" t="s">
        <v>8</v>
      </c>
      <c r="C4" s="18">
        <f>IFERROR(SUM(ChecklistTotal), "")</f>
        <v>2409</v>
      </c>
      <c r="D4" s="20"/>
      <c r="E4" s="32"/>
      <c r="F4" s="32"/>
    </row>
    <row r="5" spans="2:8" s="2" customFormat="1" ht="21.75" customHeight="1" x14ac:dyDescent="0.3">
      <c r="B5" s="8" t="s">
        <v>9</v>
      </c>
      <c r="C5" s="29">
        <v>0.54</v>
      </c>
      <c r="D5" s="34" t="s">
        <v>30</v>
      </c>
      <c r="E5" s="32"/>
      <c r="F5" s="32"/>
    </row>
    <row r="6" spans="2:8" ht="21.75" customHeight="1" x14ac:dyDescent="0.3">
      <c r="B6" s="8" t="s">
        <v>10</v>
      </c>
      <c r="C6" s="28">
        <v>0.5</v>
      </c>
      <c r="D6" s="34" t="s">
        <v>29</v>
      </c>
      <c r="E6" s="32"/>
      <c r="F6" s="32"/>
    </row>
    <row r="7" spans="2:8" ht="21.6" customHeight="1" x14ac:dyDescent="0.4">
      <c r="B7" s="21" t="s">
        <v>15</v>
      </c>
      <c r="C7" s="30">
        <v>68000</v>
      </c>
      <c r="D7" s="35" t="s">
        <v>31</v>
      </c>
    </row>
    <row r="8" spans="2:8" ht="40.200000000000003" customHeight="1" thickBot="1" x14ac:dyDescent="0.3">
      <c r="B8" s="9" t="s">
        <v>0</v>
      </c>
      <c r="C8" s="9" t="s">
        <v>25</v>
      </c>
      <c r="D8" s="9" t="s">
        <v>24</v>
      </c>
      <c r="E8" s="10" t="s">
        <v>23</v>
      </c>
      <c r="F8" s="10" t="s">
        <v>2</v>
      </c>
      <c r="G8" s="11" t="s">
        <v>22</v>
      </c>
      <c r="H8" s="33" t="s">
        <v>21</v>
      </c>
    </row>
    <row r="9" spans="2:8" ht="30" customHeight="1" thickTop="1" x14ac:dyDescent="0.3">
      <c r="B9" s="12" t="s">
        <v>16</v>
      </c>
      <c r="C9" s="12" t="s">
        <v>26</v>
      </c>
      <c r="D9" s="13">
        <v>1</v>
      </c>
      <c r="E9" s="14"/>
      <c r="F9" s="14">
        <v>567</v>
      </c>
      <c r="G9" s="15"/>
      <c r="H9" s="15">
        <f>Checklist[[#This Row],[Enerģijas taupīšana kWh]]*0.91</f>
        <v>0</v>
      </c>
    </row>
    <row r="10" spans="2:8" ht="30" customHeight="1" x14ac:dyDescent="0.3">
      <c r="B10" s="12" t="s">
        <v>17</v>
      </c>
      <c r="C10" s="12" t="s">
        <v>27</v>
      </c>
      <c r="D10" s="13">
        <v>9</v>
      </c>
      <c r="E10" s="14"/>
      <c r="F10" s="14">
        <v>1662</v>
      </c>
      <c r="G10" s="16">
        <v>540</v>
      </c>
      <c r="H10" s="16">
        <f>Checklist[[#This Row],[Enerģijas taupīšana kWh]]*0.91</f>
        <v>491.40000000000003</v>
      </c>
    </row>
    <row r="11" spans="2:8" ht="30" customHeight="1" x14ac:dyDescent="0.3">
      <c r="B11" s="12" t="s">
        <v>18</v>
      </c>
      <c r="C11" s="12" t="s">
        <v>28</v>
      </c>
      <c r="D11" s="13">
        <v>8</v>
      </c>
      <c r="E11" s="14"/>
      <c r="F11" s="14">
        <v>128</v>
      </c>
      <c r="G11" s="16">
        <v>43200</v>
      </c>
      <c r="H11" s="16"/>
    </row>
    <row r="12" spans="2:8" ht="30" customHeight="1" x14ac:dyDescent="0.3">
      <c r="B12" s="26" t="s">
        <v>19</v>
      </c>
      <c r="C12" s="12" t="s">
        <v>28</v>
      </c>
      <c r="D12" s="13">
        <v>3</v>
      </c>
      <c r="E12" s="14"/>
      <c r="F12" s="14">
        <v>42</v>
      </c>
      <c r="G12" s="15">
        <v>2700</v>
      </c>
      <c r="H12" s="15"/>
    </row>
    <row r="13" spans="2:8" ht="30" customHeight="1" x14ac:dyDescent="0.3">
      <c r="B13" s="26" t="s">
        <v>20</v>
      </c>
      <c r="C13" s="12" t="s">
        <v>28</v>
      </c>
      <c r="D13" s="13">
        <v>4</v>
      </c>
      <c r="E13" s="14"/>
      <c r="F13" s="14">
        <v>10</v>
      </c>
      <c r="G13" s="16">
        <v>21600</v>
      </c>
      <c r="H13" s="16"/>
    </row>
    <row r="14" spans="2:8" ht="48.6" customHeight="1" x14ac:dyDescent="0.3">
      <c r="B14" s="25"/>
      <c r="C14" s="12"/>
      <c r="D14" s="13"/>
      <c r="E14" s="14"/>
      <c r="F14" s="14"/>
      <c r="G14" s="15"/>
      <c r="H14" s="15"/>
    </row>
    <row r="15" spans="2:8" ht="30" customHeight="1" x14ac:dyDescent="0.3">
      <c r="B15" s="25"/>
      <c r="C15" s="12"/>
      <c r="D15" s="13"/>
      <c r="E15" s="14"/>
      <c r="F15" s="14"/>
      <c r="G15" s="16"/>
      <c r="H15" s="16"/>
    </row>
    <row r="16" spans="2:8" ht="45" customHeight="1" x14ac:dyDescent="0.3">
      <c r="B16" s="25"/>
      <c r="C16" s="12"/>
      <c r="D16" s="13"/>
      <c r="E16" s="14"/>
      <c r="F16" s="14"/>
      <c r="G16" s="15"/>
      <c r="H16" s="15"/>
    </row>
    <row r="17" spans="2:8" ht="44.4" customHeight="1" x14ac:dyDescent="0.3">
      <c r="B17" s="25"/>
      <c r="C17" s="12"/>
      <c r="D17" s="13"/>
      <c r="E17" s="14"/>
      <c r="F17" s="14"/>
      <c r="G17" s="16"/>
      <c r="H17" s="16"/>
    </row>
    <row r="18" spans="2:8" ht="19.2" customHeight="1" x14ac:dyDescent="0.3">
      <c r="B18" s="25"/>
      <c r="C18" s="12"/>
      <c r="D18" s="13"/>
      <c r="E18" s="14"/>
      <c r="F18" s="14"/>
      <c r="G18" s="15"/>
      <c r="H18" s="15"/>
    </row>
    <row r="19" spans="2:8" ht="30" customHeight="1" x14ac:dyDescent="0.3">
      <c r="B19" s="12"/>
      <c r="C19" s="12"/>
      <c r="D19" s="13"/>
      <c r="E19" s="14"/>
      <c r="F19" s="14"/>
      <c r="G19" s="16"/>
      <c r="H19" s="16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>
        <f>Checklist[[#This Row],[Vienība]]*Checklist[[#This Row],[Cena]]</f>
        <v>0</v>
      </c>
      <c r="G22" s="16"/>
      <c r="H22" s="16">
        <f>Checklist[[#This Row],[Enerģijas taupīšana kWh]]*0.91</f>
        <v>0</v>
      </c>
    </row>
  </sheetData>
  <dataConsolidate/>
  <mergeCells count="2">
    <mergeCell ref="B3:C3"/>
    <mergeCell ref="E4:F6"/>
  </mergeCells>
  <dataValidations xWindow="693" yWindow="264" count="15">
    <dataValidation allowBlank="1" showInputMessage="1" showErrorMessage="1" prompt="Title of this worksheet is in cells B1 through C1. Enter School Supplies in table starting in cell B8. Enter budget in cell C5" sqref="B1" xr:uid="{00000000-0002-0000-0000-000000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000-000001000000}"/>
    <dataValidation allowBlank="1" showInputMessage="1" showErrorMessage="1" prompt="Enter Budget in cell at right" sqref="B4" xr:uid="{00000000-0002-0000-0000-000002000000}"/>
    <dataValidation allowBlank="1" showInputMessage="1" showErrorMessage="1" prompt="Shopping List Total is automatically calculated in cell at right" sqref="B5:B6" xr:uid="{00000000-0002-0000-0000-000003000000}"/>
    <dataValidation allowBlank="1" showInputMessage="1" showErrorMessage="1" prompt="Shopping List Total is automatically calculated in this cell" sqref="C4:C6" xr:uid="{00000000-0002-0000-0000-000004000000}"/>
    <dataValidation allowBlank="1" showInputMessage="1" showErrorMessage="1" prompt="Enter Shopping details in table below. Category list is automatically updated from Category table" sqref="B7" xr:uid="{00000000-0002-0000-0000-000005000000}"/>
    <dataValidation allowBlank="1" showInputMessage="1" showErrorMessage="1" prompt="Enter Item in this column under this heading. Use heading filters to find specific entries" sqref="B8" xr:uid="{00000000-0002-0000-00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000-000007000000}"/>
    <dataValidation allowBlank="1" showInputMessage="1" showErrorMessage="1" prompt="Enter Quantity in this column under this heading" sqref="D8" xr:uid="{00000000-0002-0000-0000-000008000000}"/>
    <dataValidation allowBlank="1" showInputMessage="1" showErrorMessage="1" prompt="Total Cost is automatically calculated in this column under this heading" sqref="F8" xr:uid="{00000000-0002-0000-0000-000009000000}"/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000-00000A000000}"/>
    <dataValidation allowBlank="1" showInputMessage="1" showErrorMessage="1" prompt="Image of a room with school supplies is in cells B2 through H2" sqref="B2" xr:uid="{00000000-0002-0000-0000-00000C000000}"/>
    <dataValidation allowBlank="1" showInputMessage="1" showErrorMessage="1" prompt="Enter Cost in this column under this heading" sqref="E8 G8:H8" xr:uid="{00000000-0002-0000-0000-00000D000000}"/>
    <dataValidation allowBlank="1" showInputMessage="1" showErrorMessage="1" prompt="Purchasing Progress bar is in cells E5 through H7" sqref="E4:F6" xr:uid="{00000000-0002-0000-0000-00000E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2" xr:uid="{00000000-0002-0000-0000-00000B000000}">
      <formula1>INDIRECT("Category[CATEGORY]")</formula1>
    </dataValidation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autoPageBreaks="0" fitToPage="1"/>
  </sheetPr>
  <dimension ref="B1:H24"/>
  <sheetViews>
    <sheetView showGridLines="0" view="pageLayout" topLeftCell="A4" zoomScaleNormal="100" workbookViewId="0">
      <selection activeCell="D6" sqref="D6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6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31" t="s">
        <v>7</v>
      </c>
      <c r="C3" s="31"/>
    </row>
    <row r="4" spans="2:8" ht="21.75" customHeight="1" x14ac:dyDescent="0.3">
      <c r="B4" s="8" t="s">
        <v>8</v>
      </c>
      <c r="C4" s="18">
        <f>IFERROR(SUM(ChecklistTotal), "")</f>
        <v>3000</v>
      </c>
      <c r="D4" s="20"/>
      <c r="E4" s="32"/>
      <c r="F4" s="32"/>
    </row>
    <row r="5" spans="2:8" ht="21.75" customHeight="1" x14ac:dyDescent="0.3">
      <c r="B5" s="8" t="s">
        <v>9</v>
      </c>
      <c r="C5" s="28">
        <v>2.5</v>
      </c>
      <c r="D5" s="34" t="s">
        <v>30</v>
      </c>
      <c r="E5" s="32"/>
      <c r="F5" s="32"/>
    </row>
    <row r="6" spans="2:8" ht="21.75" customHeight="1" x14ac:dyDescent="0.3">
      <c r="B6" s="8" t="s">
        <v>10</v>
      </c>
      <c r="C6" s="28">
        <v>0.3</v>
      </c>
      <c r="D6" s="34" t="s">
        <v>29</v>
      </c>
      <c r="E6" s="32"/>
      <c r="F6" s="32"/>
    </row>
    <row r="7" spans="2:8" ht="21.6" customHeight="1" x14ac:dyDescent="0.4">
      <c r="B7" s="21" t="s">
        <v>12</v>
      </c>
    </row>
    <row r="8" spans="2:8" ht="40.200000000000003" customHeight="1" thickBot="1" x14ac:dyDescent="0.3">
      <c r="B8" s="9" t="s">
        <v>0</v>
      </c>
      <c r="C8" s="9" t="s">
        <v>25</v>
      </c>
      <c r="D8" s="9" t="s">
        <v>24</v>
      </c>
      <c r="E8" s="10" t="s">
        <v>23</v>
      </c>
      <c r="F8" s="10" t="s">
        <v>2</v>
      </c>
      <c r="G8" s="11" t="s">
        <v>22</v>
      </c>
      <c r="H8" s="33" t="s">
        <v>21</v>
      </c>
    </row>
    <row r="9" spans="2:8" ht="30" customHeight="1" thickTop="1" x14ac:dyDescent="0.3">
      <c r="B9" s="12" t="s">
        <v>32</v>
      </c>
      <c r="C9" s="12" t="s">
        <v>27</v>
      </c>
      <c r="D9" s="13">
        <v>8</v>
      </c>
      <c r="E9" s="14"/>
      <c r="F9" s="14">
        <v>3000</v>
      </c>
      <c r="G9" s="23" t="s">
        <v>3</v>
      </c>
      <c r="H9" s="15">
        <f>Checklist3[[#This Row],[Enerģijas taupīšana kWh]]*0.11</f>
        <v>101.64</v>
      </c>
    </row>
    <row r="10" spans="2:8" ht="30" customHeight="1" x14ac:dyDescent="0.3">
      <c r="B10" s="12" t="s">
        <v>33</v>
      </c>
      <c r="C10" s="12" t="s">
        <v>27</v>
      </c>
      <c r="D10" s="13">
        <v>17</v>
      </c>
      <c r="E10" s="14"/>
      <c r="F10" s="14">
        <f>Checklist3[[#This Row],[Vienība]]*Checklist3[[#This Row],[Cena]]</f>
        <v>0</v>
      </c>
      <c r="G10" s="24" t="s">
        <v>4</v>
      </c>
      <c r="H10" s="16">
        <f>Checklist3[[#This Row],[Enerģijas taupīšana kWh]]*0.11</f>
        <v>168.3</v>
      </c>
    </row>
    <row r="11" spans="2:8" ht="30" customHeight="1" x14ac:dyDescent="0.3">
      <c r="B11" s="12"/>
      <c r="C11" s="12"/>
      <c r="D11" s="13"/>
      <c r="E11" s="14"/>
      <c r="F11" s="14"/>
      <c r="G11" s="15"/>
      <c r="H11" s="15"/>
    </row>
    <row r="12" spans="2:8" ht="30" customHeight="1" x14ac:dyDescent="0.3">
      <c r="B12" s="12"/>
      <c r="C12" s="12"/>
      <c r="D12" s="13"/>
      <c r="E12" s="14"/>
      <c r="F12" s="14"/>
      <c r="G12" s="16"/>
      <c r="H12" s="16"/>
    </row>
    <row r="13" spans="2:8" ht="42.6" customHeight="1" x14ac:dyDescent="0.3">
      <c r="B13" s="27"/>
      <c r="C13" s="12"/>
      <c r="D13" s="13"/>
      <c r="E13" s="14"/>
      <c r="F13" s="14"/>
      <c r="G13" s="15"/>
      <c r="H13" s="15"/>
    </row>
    <row r="14" spans="2:8" ht="30" customHeight="1" x14ac:dyDescent="0.3">
      <c r="B14" s="22"/>
      <c r="C14" s="12"/>
      <c r="D14" s="13"/>
      <c r="E14" s="14"/>
      <c r="F14" s="14"/>
      <c r="G14" s="16"/>
      <c r="H14" s="16"/>
    </row>
    <row r="15" spans="2:8" ht="30" customHeight="1" x14ac:dyDescent="0.3">
      <c r="B15" s="12"/>
      <c r="C15" s="12"/>
      <c r="D15" s="13"/>
      <c r="E15" s="14"/>
      <c r="F15" s="14"/>
      <c r="G15" s="15"/>
      <c r="H15" s="15"/>
    </row>
    <row r="16" spans="2:8" ht="30" customHeight="1" x14ac:dyDescent="0.3">
      <c r="B16" s="12"/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  <row r="19" spans="2:8" ht="30" customHeight="1" x14ac:dyDescent="0.3">
      <c r="B19" s="12"/>
      <c r="C19" s="12"/>
      <c r="D19" s="13"/>
      <c r="E19" s="14"/>
      <c r="F19" s="14"/>
      <c r="G19" s="15"/>
      <c r="H19" s="15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/>
      <c r="G22" s="16"/>
      <c r="H22" s="16"/>
    </row>
    <row r="23" spans="2:8" ht="30" customHeight="1" x14ac:dyDescent="0.3">
      <c r="B23" s="12"/>
      <c r="C23" s="12"/>
      <c r="D23" s="13"/>
      <c r="E23" s="14"/>
      <c r="F23" s="14"/>
      <c r="G23" s="15"/>
      <c r="H23" s="15"/>
    </row>
    <row r="24" spans="2:8" ht="30" customHeight="1" x14ac:dyDescent="0.3">
      <c r="B24" s="12"/>
      <c r="C24" s="12"/>
      <c r="D24" s="13"/>
      <c r="E24" s="14"/>
      <c r="F24" s="14">
        <f>Checklist3[[#This Row],[Vienība]]*Checklist3[[#This Row],[Cena]]</f>
        <v>0</v>
      </c>
      <c r="G24" s="16"/>
      <c r="H24" s="16">
        <f>Checklist3[[#This Row],[Enerģijas taupīšana kWh]]*0.11</f>
        <v>0</v>
      </c>
    </row>
  </sheetData>
  <dataConsolidate/>
  <mergeCells count="2">
    <mergeCell ref="B3:C3"/>
    <mergeCell ref="E4:F6"/>
  </mergeCells>
  <dataValidations count="15">
    <dataValidation allowBlank="1" showInputMessage="1" showErrorMessage="1" prompt="Purchasing Progress bar is in cells E5 through H7" sqref="E4:F6" xr:uid="{00000000-0002-0000-0100-000000000000}"/>
    <dataValidation allowBlank="1" showInputMessage="1" showErrorMessage="1" prompt="Enter Cost in this column under this heading" sqref="E8 G8:H8" xr:uid="{00000000-0002-0000-0100-000001000000}"/>
    <dataValidation allowBlank="1" showInputMessage="1" showErrorMessage="1" prompt="Image of a room with school supplies is in cells B2 through H2" sqref="B2" xr:uid="{00000000-0002-0000-0100-000002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4" xr:uid="{00000000-0002-0000-0100-000003000000}">
      <formula1>INDIRECT("Category[CATEGORY]")</formula1>
    </dataValidation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100-000004000000}"/>
    <dataValidation allowBlank="1" showInputMessage="1" showErrorMessage="1" prompt="Total Cost is automatically calculated in this column under this heading" sqref="F8" xr:uid="{00000000-0002-0000-0100-000005000000}"/>
    <dataValidation allowBlank="1" showInputMessage="1" showErrorMessage="1" prompt="Enter Quantity in this column under this heading" sqref="D8" xr:uid="{00000000-0002-0000-01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100-000007000000}"/>
    <dataValidation allowBlank="1" showInputMessage="1" showErrorMessage="1" prompt="Enter Item in this column under this heading. Use heading filters to find specific entries" sqref="B8" xr:uid="{00000000-0002-0000-0100-000008000000}"/>
    <dataValidation allowBlank="1" showInputMessage="1" showErrorMessage="1" prompt="Enter Shopping details in table below. Category list is automatically updated from Category table" sqref="B7" xr:uid="{00000000-0002-0000-0100-000009000000}"/>
    <dataValidation allowBlank="1" showInputMessage="1" showErrorMessage="1" prompt="Shopping List Total is automatically calculated in this cell" sqref="C4:C6" xr:uid="{00000000-0002-0000-0100-00000A000000}"/>
    <dataValidation allowBlank="1" showInputMessage="1" showErrorMessage="1" prompt="Shopping List Total is automatically calculated in cell at right" sqref="B5:B6" xr:uid="{00000000-0002-0000-0100-00000B000000}"/>
    <dataValidation allowBlank="1" showInputMessage="1" showErrorMessage="1" prompt="Enter Budget in cell at right" sqref="B4" xr:uid="{00000000-0002-0000-0100-00000C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100-00000D000000}"/>
    <dataValidation allowBlank="1" showInputMessage="1" showErrorMessage="1" prompt="Title of this worksheet is in cells B1 through C1. Enter School Supplies in table starting in cell B8. Enter budget in cell C5" sqref="B1" xr:uid="{00000000-0002-0000-0100-00000E000000}"/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autoPageBreaks="0" fitToPage="1"/>
  </sheetPr>
  <dimension ref="B1:H18"/>
  <sheetViews>
    <sheetView showGridLines="0" view="pageLayout" topLeftCell="A4" zoomScaleNormal="100" workbookViewId="0">
      <selection activeCell="E4" sqref="E4:F6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6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31" t="s">
        <v>7</v>
      </c>
      <c r="C3" s="31"/>
    </row>
    <row r="4" spans="2:8" ht="21.75" customHeight="1" x14ac:dyDescent="0.3">
      <c r="B4" s="8" t="s">
        <v>8</v>
      </c>
      <c r="C4" s="18">
        <f>IFERROR(SUM(ChecklistTotal), "")</f>
        <v>3000</v>
      </c>
      <c r="D4" s="20"/>
      <c r="E4" s="32"/>
      <c r="F4" s="32"/>
    </row>
    <row r="5" spans="2:8" ht="21.75" customHeight="1" x14ac:dyDescent="0.3">
      <c r="B5" s="8" t="s">
        <v>9</v>
      </c>
      <c r="C5" s="19">
        <f>SUM(Checklist34[Enerģijas taupīšana kWh])/1000</f>
        <v>16.234000000000002</v>
      </c>
      <c r="D5" s="34" t="s">
        <v>30</v>
      </c>
      <c r="E5" s="32"/>
      <c r="F5" s="32"/>
    </row>
    <row r="6" spans="2:8" ht="21.75" customHeight="1" x14ac:dyDescent="0.3">
      <c r="B6" s="8" t="s">
        <v>10</v>
      </c>
      <c r="C6" s="19">
        <f>SUM(Checklist34[CO2 emisiju samazināšana kg])/1000</f>
        <v>1.7857399999999999</v>
      </c>
      <c r="D6" s="34" t="s">
        <v>29</v>
      </c>
      <c r="E6" s="32"/>
      <c r="F6" s="32"/>
    </row>
    <row r="7" spans="2:8" ht="21.6" customHeight="1" x14ac:dyDescent="0.4">
      <c r="B7" s="21" t="s">
        <v>13</v>
      </c>
    </row>
    <row r="8" spans="2:8" ht="40.200000000000003" customHeight="1" thickBot="1" x14ac:dyDescent="0.3">
      <c r="B8" s="9" t="s">
        <v>0</v>
      </c>
      <c r="C8" s="9" t="s">
        <v>25</v>
      </c>
      <c r="D8" s="9" t="s">
        <v>24</v>
      </c>
      <c r="E8" s="10" t="s">
        <v>23</v>
      </c>
      <c r="F8" s="10" t="s">
        <v>2</v>
      </c>
      <c r="G8" s="33" t="s">
        <v>22</v>
      </c>
      <c r="H8" s="33" t="s">
        <v>21</v>
      </c>
    </row>
    <row r="9" spans="2:8" ht="30" customHeight="1" thickTop="1" x14ac:dyDescent="0.3">
      <c r="B9" s="12" t="s">
        <v>34</v>
      </c>
      <c r="C9" s="12" t="s">
        <v>27</v>
      </c>
      <c r="D9" s="13">
        <v>134</v>
      </c>
      <c r="E9" s="14"/>
      <c r="F9" s="14">
        <v>3000</v>
      </c>
      <c r="G9" s="15">
        <v>8842</v>
      </c>
      <c r="H9" s="15">
        <f>Checklist34[[#This Row],[Enerģijas taupīšana kWh]]*0.11</f>
        <v>972.62</v>
      </c>
    </row>
    <row r="10" spans="2:8" ht="30" customHeight="1" x14ac:dyDescent="0.3">
      <c r="B10" s="12" t="s">
        <v>35</v>
      </c>
      <c r="C10" s="12" t="s">
        <v>27</v>
      </c>
      <c r="D10" s="13">
        <v>13</v>
      </c>
      <c r="E10" s="14"/>
      <c r="F10" s="14">
        <f>Checklist34[[#This Row],[Vienība]]*Checklist34[[#This Row],[Cena]]</f>
        <v>0</v>
      </c>
      <c r="G10" s="16">
        <v>975</v>
      </c>
      <c r="H10" s="16">
        <f>Checklist34[[#This Row],[Enerģijas taupīšana kWh]]*0.11</f>
        <v>107.25</v>
      </c>
    </row>
    <row r="11" spans="2:8" ht="30" customHeight="1" x14ac:dyDescent="0.3">
      <c r="B11" s="12" t="s">
        <v>36</v>
      </c>
      <c r="C11" s="12" t="s">
        <v>27</v>
      </c>
      <c r="D11" s="13">
        <v>20</v>
      </c>
      <c r="E11" s="14"/>
      <c r="F11" s="14">
        <f>Checklist34[[#This Row],[Vienība]]*Checklist34[[#This Row],[Cena]]</f>
        <v>0</v>
      </c>
      <c r="G11" s="15">
        <v>960</v>
      </c>
      <c r="H11" s="15">
        <f>Checklist34[[#This Row],[Enerģijas taupīšana kWh]]*0.11</f>
        <v>105.6</v>
      </c>
    </row>
    <row r="12" spans="2:8" ht="30" customHeight="1" x14ac:dyDescent="0.3">
      <c r="B12" s="12" t="s">
        <v>37</v>
      </c>
      <c r="C12" s="12" t="s">
        <v>27</v>
      </c>
      <c r="D12" s="13">
        <v>107</v>
      </c>
      <c r="E12" s="14"/>
      <c r="F12" s="14">
        <f>Checklist34[[#This Row],[Vienība]]*Checklist34[[#This Row],[Cena]]</f>
        <v>0</v>
      </c>
      <c r="G12" s="16">
        <v>5457</v>
      </c>
      <c r="H12" s="16">
        <f>Checklist34[[#This Row],[Enerģijas taupīšana kWh]]*0.11</f>
        <v>600.27</v>
      </c>
    </row>
    <row r="13" spans="2:8" ht="30" customHeight="1" x14ac:dyDescent="0.3">
      <c r="B13" s="27"/>
      <c r="C13" s="12"/>
      <c r="D13" s="13"/>
      <c r="E13" s="14"/>
      <c r="F13" s="14"/>
      <c r="G13" s="15"/>
      <c r="H13" s="15"/>
    </row>
    <row r="14" spans="2:8" ht="30" customHeight="1" x14ac:dyDescent="0.3">
      <c r="B14" s="22"/>
      <c r="C14" s="12"/>
      <c r="D14" s="13"/>
      <c r="E14" s="14"/>
      <c r="F14" s="14"/>
      <c r="G14" s="16"/>
      <c r="H14" s="16"/>
    </row>
    <row r="15" spans="2:8" ht="30" customHeight="1" x14ac:dyDescent="0.3">
      <c r="B15" s="12"/>
      <c r="C15" s="12"/>
      <c r="D15" s="13"/>
      <c r="E15" s="14"/>
      <c r="F15" s="14"/>
      <c r="G15" s="15"/>
      <c r="H15" s="15"/>
    </row>
    <row r="16" spans="2:8" ht="30" customHeight="1" x14ac:dyDescent="0.3">
      <c r="B16" s="12"/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</sheetData>
  <dataConsolidate/>
  <mergeCells count="2">
    <mergeCell ref="B3:C3"/>
    <mergeCell ref="E4:F6"/>
  </mergeCells>
  <dataValidations count="15">
    <dataValidation allowBlank="1" showInputMessage="1" showErrorMessage="1" prompt="Title of this worksheet is in cells B1 through C1. Enter School Supplies in table starting in cell B8. Enter budget in cell C5" sqref="B1" xr:uid="{00000000-0002-0000-0200-000000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200-000001000000}"/>
    <dataValidation allowBlank="1" showInputMessage="1" showErrorMessage="1" prompt="Enter Budget in cell at right" sqref="B4" xr:uid="{00000000-0002-0000-0200-000002000000}"/>
    <dataValidation allowBlank="1" showInputMessage="1" showErrorMessage="1" prompt="Shopping List Total is automatically calculated in cell at right" sqref="B5:B6" xr:uid="{00000000-0002-0000-0200-000003000000}"/>
    <dataValidation allowBlank="1" showInputMessage="1" showErrorMessage="1" prompt="Shopping List Total is automatically calculated in this cell" sqref="C4:C6" xr:uid="{00000000-0002-0000-0200-000004000000}"/>
    <dataValidation allowBlank="1" showInputMessage="1" showErrorMessage="1" prompt="Enter Shopping details in table below. Category list is automatically updated from Category table" sqref="B7" xr:uid="{00000000-0002-0000-0200-000005000000}"/>
    <dataValidation allowBlank="1" showInputMessage="1" showErrorMessage="1" prompt="Enter Item in this column under this heading. Use heading filters to find specific entries" sqref="B8" xr:uid="{00000000-0002-0000-02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200-000007000000}"/>
    <dataValidation allowBlank="1" showInputMessage="1" showErrorMessage="1" prompt="Enter Quantity in this column under this heading" sqref="D8" xr:uid="{00000000-0002-0000-0200-000008000000}"/>
    <dataValidation allowBlank="1" showInputMessage="1" showErrorMessage="1" prompt="Total Cost is automatically calculated in this column under this heading" sqref="F8" xr:uid="{00000000-0002-0000-0200-000009000000}"/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200-00000A000000}"/>
    <dataValidation allowBlank="1" showInputMessage="1" showErrorMessage="1" prompt="Image of a room with school supplies is in cells B2 through H2" sqref="B2" xr:uid="{00000000-0002-0000-0200-00000C000000}"/>
    <dataValidation allowBlank="1" showInputMessage="1" showErrorMessage="1" prompt="Enter Cost in this column under this heading" sqref="E8 G8:H8" xr:uid="{00000000-0002-0000-0200-00000D000000}"/>
    <dataValidation allowBlank="1" showInputMessage="1" showErrorMessage="1" prompt="Purchasing Progress bar is in cells E5 through H7" sqref="E4:F6" xr:uid="{00000000-0002-0000-0200-00000E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18" xr:uid="{00000000-0002-0000-0200-00000B000000}">
      <formula1>INDIRECT("Category[CATEGORY]")</formula1>
    </dataValidation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autoPageBreaks="0" fitToPage="1"/>
  </sheetPr>
  <dimension ref="B1:H24"/>
  <sheetViews>
    <sheetView showGridLines="0" view="pageLayout" zoomScaleNormal="100" workbookViewId="0">
      <selection activeCell="D6" sqref="D6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5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31" t="s">
        <v>7</v>
      </c>
      <c r="C3" s="31"/>
    </row>
    <row r="4" spans="2:8" ht="21.75" customHeight="1" x14ac:dyDescent="0.3">
      <c r="B4" s="8" t="s">
        <v>8</v>
      </c>
      <c r="C4" s="18">
        <f>IFERROR(SUM(ChecklistTotal), "")</f>
        <v>3000</v>
      </c>
      <c r="D4" s="20"/>
      <c r="E4" s="32"/>
      <c r="F4" s="32"/>
    </row>
    <row r="5" spans="2:8" ht="21.75" customHeight="1" x14ac:dyDescent="0.3">
      <c r="B5" s="8" t="s">
        <v>9</v>
      </c>
      <c r="C5" s="28">
        <f>SUM(Checklist345[Enerģijas taupīšana kWh])/1000</f>
        <v>1.7130000000000001</v>
      </c>
      <c r="D5" s="34" t="s">
        <v>30</v>
      </c>
      <c r="E5" s="32"/>
      <c r="F5" s="32"/>
    </row>
    <row r="6" spans="2:8" ht="21.75" customHeight="1" x14ac:dyDescent="0.3">
      <c r="B6" s="8" t="s">
        <v>11</v>
      </c>
      <c r="C6" s="28">
        <f>SUM(Checklist345[CO2 emisiju samazināšana kg])/1000</f>
        <v>0.18843000000000001</v>
      </c>
      <c r="D6" s="34" t="s">
        <v>29</v>
      </c>
      <c r="E6" s="32"/>
      <c r="F6" s="32"/>
    </row>
    <row r="7" spans="2:8" ht="21.6" customHeight="1" x14ac:dyDescent="0.4">
      <c r="B7" s="21" t="s">
        <v>14</v>
      </c>
    </row>
    <row r="8" spans="2:8" ht="40.200000000000003" customHeight="1" thickBot="1" x14ac:dyDescent="0.3">
      <c r="B8" s="9" t="s">
        <v>0</v>
      </c>
      <c r="C8" s="9" t="s">
        <v>25</v>
      </c>
      <c r="D8" s="9" t="s">
        <v>23</v>
      </c>
      <c r="E8" s="10" t="s">
        <v>1</v>
      </c>
      <c r="F8" s="10" t="s">
        <v>2</v>
      </c>
      <c r="G8" s="33" t="s">
        <v>22</v>
      </c>
      <c r="H8" s="33" t="s">
        <v>21</v>
      </c>
    </row>
    <row r="9" spans="2:8" ht="30" customHeight="1" thickTop="1" x14ac:dyDescent="0.3">
      <c r="B9" s="12" t="s">
        <v>38</v>
      </c>
      <c r="C9" s="12" t="s">
        <v>27</v>
      </c>
      <c r="D9" s="13">
        <v>8</v>
      </c>
      <c r="E9" s="14"/>
      <c r="F9" s="14">
        <v>3000</v>
      </c>
      <c r="G9" s="15">
        <v>123</v>
      </c>
      <c r="H9" s="15">
        <f>Checklist345[[#This Row],[Enerģijas taupīšana kWh]]*0.11</f>
        <v>13.53</v>
      </c>
    </row>
    <row r="10" spans="2:8" ht="30" customHeight="1" x14ac:dyDescent="0.3">
      <c r="B10" s="12" t="s">
        <v>39</v>
      </c>
      <c r="C10" s="12" t="s">
        <v>28</v>
      </c>
      <c r="D10" s="13">
        <v>3</v>
      </c>
      <c r="E10" s="14"/>
      <c r="F10" s="14">
        <f>Checklist345[[#This Row],[Cena]]*Checklist345[[#This Row],[Hind]]</f>
        <v>0</v>
      </c>
      <c r="G10" s="16"/>
      <c r="H10" s="16">
        <f>Checklist345[[#This Row],[Enerģijas taupīšana kWh]]*0.91</f>
        <v>0</v>
      </c>
    </row>
    <row r="11" spans="2:8" ht="30" customHeight="1" x14ac:dyDescent="0.3">
      <c r="B11" s="12" t="s">
        <v>40</v>
      </c>
      <c r="C11" s="12" t="s">
        <v>27</v>
      </c>
      <c r="D11" s="13">
        <v>1</v>
      </c>
      <c r="E11" s="14"/>
      <c r="F11" s="14">
        <f>Checklist345[[#This Row],[Cena]]*Checklist345[[#This Row],[Hind]]</f>
        <v>0</v>
      </c>
      <c r="G11" s="15">
        <v>250</v>
      </c>
      <c r="H11" s="15">
        <f>Checklist345[[#This Row],[Enerģijas taupīšana kWh]]*0.11</f>
        <v>27.5</v>
      </c>
    </row>
    <row r="12" spans="2:8" ht="30" customHeight="1" x14ac:dyDescent="0.3">
      <c r="B12" s="12" t="s">
        <v>41</v>
      </c>
      <c r="C12" s="12" t="s">
        <v>27</v>
      </c>
      <c r="D12" s="13">
        <v>1</v>
      </c>
      <c r="E12" s="14"/>
      <c r="F12" s="14">
        <f>Checklist345[[#This Row],[Cena]]*Checklist345[[#This Row],[Hind]]</f>
        <v>0</v>
      </c>
      <c r="G12" s="16">
        <v>500</v>
      </c>
      <c r="H12" s="16">
        <f>Checklist345[[#This Row],[Enerģijas taupīšana kWh]]*0.11</f>
        <v>55</v>
      </c>
    </row>
    <row r="13" spans="2:8" ht="30" customHeight="1" x14ac:dyDescent="0.3">
      <c r="B13" s="22" t="s">
        <v>42</v>
      </c>
      <c r="C13" s="12" t="s">
        <v>27</v>
      </c>
      <c r="D13" s="13">
        <v>1</v>
      </c>
      <c r="E13" s="14"/>
      <c r="F13" s="14">
        <f>Checklist345[[#This Row],[Cena]]*Checklist345[[#This Row],[Hind]]</f>
        <v>0</v>
      </c>
      <c r="G13" s="15">
        <v>500</v>
      </c>
      <c r="H13" s="15">
        <f>Checklist345[[#This Row],[Enerģijas taupīšana kWh]]*0.11</f>
        <v>55</v>
      </c>
    </row>
    <row r="14" spans="2:8" ht="30" customHeight="1" x14ac:dyDescent="0.3">
      <c r="B14" s="22" t="s">
        <v>43</v>
      </c>
      <c r="C14" s="12" t="s">
        <v>27</v>
      </c>
      <c r="D14" s="13">
        <v>1</v>
      </c>
      <c r="E14" s="14"/>
      <c r="F14" s="14">
        <f>Checklist345[[#This Row],[Cena]]*Checklist345[[#This Row],[Hind]]</f>
        <v>0</v>
      </c>
      <c r="G14" s="16">
        <v>300</v>
      </c>
      <c r="H14" s="16">
        <f>Checklist345[[#This Row],[Enerģijas taupīšana kWh]]*0.11</f>
        <v>33</v>
      </c>
    </row>
    <row r="15" spans="2:8" ht="30" customHeight="1" x14ac:dyDescent="0.3">
      <c r="B15" s="22" t="s">
        <v>44</v>
      </c>
      <c r="C15" s="12" t="s">
        <v>27</v>
      </c>
      <c r="D15" s="13">
        <v>2</v>
      </c>
      <c r="E15" s="14"/>
      <c r="F15" s="14">
        <f>Checklist345[[#This Row],[Cena]]*Checklist345[[#This Row],[Hind]]</f>
        <v>0</v>
      </c>
      <c r="G15" s="15">
        <v>40</v>
      </c>
      <c r="H15" s="15">
        <f>Checklist345[[#This Row],[Enerģijas taupīšana kWh]]*0.11</f>
        <v>4.4000000000000004</v>
      </c>
    </row>
    <row r="16" spans="2:8" ht="30" customHeight="1" x14ac:dyDescent="0.3">
      <c r="B16" s="25"/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  <row r="19" spans="2:8" ht="30" customHeight="1" x14ac:dyDescent="0.3">
      <c r="B19" s="12"/>
      <c r="C19" s="12"/>
      <c r="D19" s="13"/>
      <c r="E19" s="14"/>
      <c r="F19" s="14"/>
      <c r="G19" s="15"/>
      <c r="H19" s="15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/>
      <c r="G22" s="16"/>
      <c r="H22" s="16"/>
    </row>
    <row r="23" spans="2:8" ht="30" customHeight="1" x14ac:dyDescent="0.3">
      <c r="B23" s="12"/>
      <c r="C23" s="12"/>
      <c r="D23" s="13"/>
      <c r="E23" s="14"/>
      <c r="F23" s="14"/>
      <c r="G23" s="15"/>
      <c r="H23" s="15"/>
    </row>
    <row r="24" spans="2:8" ht="30" customHeight="1" x14ac:dyDescent="0.3">
      <c r="B24" s="12"/>
      <c r="C24" s="12"/>
      <c r="D24" s="13"/>
      <c r="E24" s="14"/>
      <c r="F24" s="14">
        <f>Checklist345[[#This Row],[Cena]]*Checklist345[[#This Row],[Hind]]</f>
        <v>0</v>
      </c>
      <c r="G24" s="16"/>
      <c r="H24" s="16">
        <f>Checklist345[[#This Row],[Enerģijas taupīšana kWh]]*0.91</f>
        <v>0</v>
      </c>
    </row>
  </sheetData>
  <dataConsolidate/>
  <mergeCells count="2">
    <mergeCell ref="B3:C3"/>
    <mergeCell ref="E4:F6"/>
  </mergeCells>
  <dataValidations count="15">
    <dataValidation allowBlank="1" showInputMessage="1" showErrorMessage="1" prompt="Purchasing Progress bar is in cells E5 through H7" sqref="E4:F6" xr:uid="{00000000-0002-0000-0300-000000000000}"/>
    <dataValidation allowBlank="1" showInputMessage="1" showErrorMessage="1" prompt="Enter Cost in this column under this heading" sqref="E8 G8:H8" xr:uid="{00000000-0002-0000-0300-000001000000}"/>
    <dataValidation allowBlank="1" showInputMessage="1" showErrorMessage="1" prompt="Image of a room with school supplies is in cells B2 through H2" sqref="B2" xr:uid="{00000000-0002-0000-0300-000002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4" xr:uid="{00000000-0002-0000-0300-000003000000}">
      <formula1>INDIRECT("Category[CATEGORY]")</formula1>
    </dataValidation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300-000004000000}"/>
    <dataValidation allowBlank="1" showInputMessage="1" showErrorMessage="1" prompt="Total Cost is automatically calculated in this column under this heading" sqref="F8" xr:uid="{00000000-0002-0000-0300-000005000000}"/>
    <dataValidation allowBlank="1" showInputMessage="1" showErrorMessage="1" prompt="Enter Quantity in this column under this heading" sqref="D8" xr:uid="{00000000-0002-0000-03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300-000007000000}"/>
    <dataValidation allowBlank="1" showInputMessage="1" showErrorMessage="1" prompt="Enter Item in this column under this heading. Use heading filters to find specific entries" sqref="B8" xr:uid="{00000000-0002-0000-0300-000008000000}"/>
    <dataValidation allowBlank="1" showInputMessage="1" showErrorMessage="1" prompt="Enter Shopping details in table below. Category list is automatically updated from Category table" sqref="B7" xr:uid="{00000000-0002-0000-0300-000009000000}"/>
    <dataValidation allowBlank="1" showInputMessage="1" showErrorMessage="1" prompt="Shopping List Total is automatically calculated in this cell" sqref="C4:C6" xr:uid="{00000000-0002-0000-0300-00000A000000}"/>
    <dataValidation allowBlank="1" showInputMessage="1" showErrorMessage="1" prompt="Shopping List Total is automatically calculated in cell at right" sqref="B5:B6" xr:uid="{00000000-0002-0000-0300-00000B000000}"/>
    <dataValidation allowBlank="1" showInputMessage="1" showErrorMessage="1" prompt="Enter Budget in cell at right" sqref="B4" xr:uid="{00000000-0002-0000-0300-00000C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300-00000D000000}"/>
    <dataValidation allowBlank="1" showInputMessage="1" showErrorMessage="1" prompt="Title of this worksheet is in cells B1 through C1. Enter School Supplies in table starting in cell B8. Enter budget in cell C5" sqref="B1" xr:uid="{00000000-0002-0000-0300-00000E000000}"/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56C478AD05748BA2AE608F23E9385" ma:contentTypeVersion="11" ma:contentTypeDescription="Loo uus dokument" ma:contentTypeScope="" ma:versionID="b88b12adcfd45b4c2b76faf09c332f92">
  <xsd:schema xmlns:xsd="http://www.w3.org/2001/XMLSchema" xmlns:xs="http://www.w3.org/2001/XMLSchema" xmlns:p="http://schemas.microsoft.com/office/2006/metadata/properties" xmlns:ns2="38e010a1-7529-4394-a190-6e580016e0ed" xmlns:ns3="d8a97fdc-03ee-4cd6-bad3-040837f06ce6" targetNamespace="http://schemas.microsoft.com/office/2006/metadata/properties" ma:root="true" ma:fieldsID="20bff939904666fc238eea7b873200f9" ns2:_="" ns3:_="">
    <xsd:import namespace="38e010a1-7529-4394-a190-6e580016e0ed"/>
    <xsd:import namespace="d8a97fdc-03ee-4cd6-bad3-040837f06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Kuup_x00e4_ev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010a1-7529-4394-a190-6e580016e0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Kuup_x00e4_ev" ma:index="15" nillable="true" ma:displayName="Kuupäev" ma:format="DateOnly" ma:internalName="Kuup_x00e4_ev">
      <xsd:simpleType>
        <xsd:restriction base="dms:DateTim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97fdc-03ee-4cd6-bad3-040837f06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uup_x00e4_ev xmlns="38e010a1-7529-4394-a190-6e580016e0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661FB-E439-4A43-AEFE-A575CECC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010a1-7529-4394-a190-6e580016e0ed"/>
    <ds:schemaRef ds:uri="d8a97fdc-03ee-4cd6-bad3-040837f06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5A0DB-97E5-4301-B636-92F3DBD0D912}">
  <ds:schemaRefs>
    <ds:schemaRef ds:uri="d8a97fdc-03ee-4cd6-bad3-040837f06ce6"/>
    <ds:schemaRef ds:uri="38e010a1-7529-4394-a190-6e580016e0ed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3BD31C-F749-4489-96D4-22BD58B70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Rõuge pamatskola</vt:lpstr>
      <vt:lpstr>Valmieras Viestura vidusskola</vt:lpstr>
      <vt:lpstr>Lizuma vidusskola</vt:lpstr>
      <vt:lpstr>Glika Aluksnes Valsts gimnazija</vt:lpstr>
      <vt:lpstr>'Glika Aluksnes Valsts gimnazija'!ColumnTitle1</vt:lpstr>
      <vt:lpstr>'Lizuma vidusskola'!ColumnTitle1</vt:lpstr>
      <vt:lpstr>'Valmieras Viestura vidusskola'!ColumnTitle1</vt:lpstr>
      <vt:lpstr>ColumnTitle1</vt:lpstr>
      <vt:lpstr>'Glika Aluksnes Valsts gimnazija'!Print_Titles</vt:lpstr>
      <vt:lpstr>'Lizuma vidusskola'!Print_Titles</vt:lpstr>
      <vt:lpstr>'Rõuge pamatskola'!Print_Titles</vt:lpstr>
      <vt:lpstr>'Valmieras Viestura vidusskola'!Print_Titles</vt:lpstr>
      <vt:lpstr>'Glika Aluksnes Valsts gimnazija'!RowTitleRegion1..C7</vt:lpstr>
      <vt:lpstr>'Lizuma vidusskola'!RowTitleRegion1..C7</vt:lpstr>
      <vt:lpstr>'Valmieras Viestura vidusskola'!RowTitleRegion1..C7</vt:lpstr>
      <vt:lpstr>RowTitleRegion1..C7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Antti Roose</dc:creator>
  <cp:keywords/>
  <cp:lastModifiedBy>Antti Roose</cp:lastModifiedBy>
  <dcterms:created xsi:type="dcterms:W3CDTF">2017-07-19T23:35:01Z</dcterms:created>
  <dcterms:modified xsi:type="dcterms:W3CDTF">2018-12-05T06:33:59Z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0x010100C7C56C478AD05748BA2AE608F23E9385</vt:lpwstr>
  </property>
</Properties>
</file>